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8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<sst xmlns="http://schemas.openxmlformats.org/spreadsheetml/2006/main" count="85" uniqueCount="26">
  <si>
    <t>Erdumfang:</t>
  </si>
  <si>
    <t>km</t>
  </si>
  <si>
    <t>Schwindegg</t>
  </si>
  <si>
    <t>°</t>
  </si>
  <si>
    <t>'</t>
  </si>
  <si>
    <t>"</t>
  </si>
  <si>
    <t>Länge</t>
  </si>
  <si>
    <t>Breite</t>
  </si>
  <si>
    <t>° ges</t>
  </si>
  <si>
    <t>Dorfen</t>
  </si>
  <si>
    <t>Erddurchmess.</t>
  </si>
  <si>
    <t>Dorfen-Schwindegg</t>
  </si>
  <si>
    <t>(-Länge da W)</t>
  </si>
  <si>
    <t>Buchbach</t>
  </si>
  <si>
    <t>von</t>
  </si>
  <si>
    <t>bis</t>
  </si>
  <si>
    <t>° ges (calc.)</t>
  </si>
  <si>
    <t>° ges (input)</t>
  </si>
  <si>
    <t>Grad Min Sek</t>
  </si>
  <si>
    <t>Grad gesamt Komma</t>
  </si>
  <si>
    <t>Differenz</t>
  </si>
  <si>
    <t>gesamt</t>
  </si>
  <si>
    <t>München</t>
  </si>
  <si>
    <t>gegenüber</t>
  </si>
  <si>
    <t>Google</t>
  </si>
  <si>
    <t>Mapquest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</si>
</sst>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"/>
    <numFmt numFmtId="173" formatCode="0.00000"/>
    <numFmt numFmtId="174" formatCode="0.0000"/>
    <numFmt numFmtId="175" formatCode="0.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5" borderId="0" xfId="0" applyFill="1" applyAlignment="1">
      <alignment horizontal="center"/>
    </xf>
    <xf numFmtId="0" fontId="0" fillId="5" borderId="0" xfId="0" applyFill="1" applyAlignment="1" quotePrefix="1">
      <alignment horizontal="center"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0" fillId="7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3" borderId="0" xfId="0" applyFont="1" applyFill="1" applyAlignment="1">
      <alignment/>
    </xf>
    <xf numFmtId="0" fontId="1" fillId="5" borderId="0" xfId="0" applyFont="1" applyFill="1" applyAlignment="1">
      <alignment/>
    </xf>
    <xf numFmtId="0" fontId="0" fillId="5" borderId="0" xfId="0" applyFont="1" applyFill="1" applyAlignment="1">
      <alignment/>
    </xf>
    <xf numFmtId="2" fontId="0" fillId="6" borderId="0" xfId="0" applyNumberFormat="1" applyFill="1" applyAlignment="1">
      <alignment/>
    </xf>
    <xf numFmtId="0" fontId="0" fillId="7" borderId="0" xfId="0" applyNumberFormat="1" applyFill="1" applyAlignment="1">
      <alignment/>
    </xf>
    <xf numFmtId="0" fontId="0" fillId="6" borderId="0" xfId="0" applyFill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2">
      <selection activeCell="L28" sqref="L28"/>
    </sheetView>
  </sheetViews>
  <sheetFormatPr defaultColWidth="11.421875" defaultRowHeight="12.75"/>
  <cols>
    <col min="8" max="8" width="12.00390625" style="0" bestFit="1" customWidth="1"/>
    <col min="9" max="9" width="11.57421875" style="0" bestFit="1" customWidth="1"/>
    <col min="10" max="10" width="2.8515625" style="0" customWidth="1"/>
    <col min="13" max="13" width="5.140625" style="0" customWidth="1"/>
    <col min="14" max="14" width="7.8515625" style="0" customWidth="1"/>
    <col min="15" max="15" width="2.57421875" style="0" bestFit="1" customWidth="1"/>
    <col min="16" max="16" width="4.00390625" style="0" bestFit="1" customWidth="1"/>
    <col min="17" max="18" width="6.00390625" style="0" bestFit="1" customWidth="1"/>
  </cols>
  <sheetData>
    <row r="1" spans="1:9" ht="12.75">
      <c r="A1" s="2" t="s">
        <v>0</v>
      </c>
      <c r="B1" s="2">
        <v>40076.592</v>
      </c>
      <c r="C1" s="2" t="s">
        <v>1</v>
      </c>
      <c r="F1" s="18" t="s">
        <v>3</v>
      </c>
      <c r="G1" s="1">
        <v>1</v>
      </c>
      <c r="H1" s="1">
        <v>360</v>
      </c>
      <c r="I1" s="1">
        <f>H1/H2</f>
        <v>0.008982799735067293</v>
      </c>
    </row>
    <row r="2" spans="1:9" ht="12.75">
      <c r="A2" s="3" t="s">
        <v>2</v>
      </c>
      <c r="B2" s="3"/>
      <c r="C2" s="3"/>
      <c r="F2" s="5" t="s">
        <v>1</v>
      </c>
      <c r="G2" s="1">
        <f>H2/H1</f>
        <v>111.32386666666666</v>
      </c>
      <c r="H2" s="1">
        <f>B1</f>
        <v>40076.592</v>
      </c>
      <c r="I2" s="1">
        <v>1</v>
      </c>
    </row>
    <row r="3" spans="1:9" ht="12.75">
      <c r="A3" s="4"/>
      <c r="B3" s="6" t="s">
        <v>3</v>
      </c>
      <c r="C3" s="7" t="s">
        <v>4</v>
      </c>
      <c r="D3" s="6" t="s">
        <v>5</v>
      </c>
      <c r="E3" s="6" t="s">
        <v>8</v>
      </c>
      <c r="G3" s="2" t="s">
        <v>10</v>
      </c>
      <c r="H3" s="2">
        <v>12756.3</v>
      </c>
      <c r="I3" s="2" t="s">
        <v>1</v>
      </c>
    </row>
    <row r="4" spans="1:5" ht="12.75">
      <c r="A4" s="4" t="s">
        <v>6</v>
      </c>
      <c r="B4" s="5">
        <v>12</v>
      </c>
      <c r="C4" s="5">
        <v>15</v>
      </c>
      <c r="D4" s="5">
        <v>24</v>
      </c>
      <c r="E4" s="5">
        <f>B4+((C4+D4/60)/60)</f>
        <v>12.256666666666666</v>
      </c>
    </row>
    <row r="5" spans="1:9" ht="12.75">
      <c r="A5" s="4" t="s">
        <v>7</v>
      </c>
      <c r="B5" s="5">
        <v>48</v>
      </c>
      <c r="C5" s="5">
        <v>16</v>
      </c>
      <c r="D5" s="5">
        <v>20</v>
      </c>
      <c r="E5" s="5">
        <f>B5+((C5+D5/60)/60)</f>
        <v>48.272222222222226</v>
      </c>
      <c r="G5" s="2" t="s">
        <v>11</v>
      </c>
      <c r="H5" s="2">
        <v>10</v>
      </c>
      <c r="I5" s="2" t="s">
        <v>1</v>
      </c>
    </row>
    <row r="6" spans="1:9" ht="12.75">
      <c r="A6" s="3" t="s">
        <v>9</v>
      </c>
      <c r="B6" s="3"/>
      <c r="C6" s="3"/>
      <c r="D6" s="3"/>
      <c r="E6" s="3"/>
      <c r="G6" s="2" t="s">
        <v>12</v>
      </c>
      <c r="H6" s="2">
        <f>H5*I1</f>
        <v>0.08982799735067293</v>
      </c>
      <c r="I6" s="2" t="s">
        <v>3</v>
      </c>
    </row>
    <row r="7" spans="1:5" ht="12.75">
      <c r="A7" s="4"/>
      <c r="B7" s="6" t="s">
        <v>3</v>
      </c>
      <c r="C7" s="7" t="s">
        <v>4</v>
      </c>
      <c r="D7" s="6" t="s">
        <v>5</v>
      </c>
      <c r="E7" s="6" t="s">
        <v>8</v>
      </c>
    </row>
    <row r="8" spans="1:5" ht="12.75">
      <c r="A8" s="4" t="s">
        <v>6</v>
      </c>
      <c r="B8" s="5">
        <f>E8-MOD(E8,1)</f>
        <v>12</v>
      </c>
      <c r="C8" s="5">
        <f>INT((E8-B8)*60)</f>
        <v>10</v>
      </c>
      <c r="D8" s="5">
        <f>ROUND(MOD((E8-B8)*60,1)*60,0)</f>
        <v>1</v>
      </c>
      <c r="E8" s="5">
        <f>E4-H6</f>
        <v>12.166838669315993</v>
      </c>
    </row>
    <row r="9" spans="1:5" ht="12.75">
      <c r="A9" s="4" t="s">
        <v>7</v>
      </c>
      <c r="B9" s="5">
        <f>E9-MOD(E9,1)</f>
        <v>48</v>
      </c>
      <c r="C9" s="5">
        <f>INT((E9-B9)*60)</f>
        <v>16</v>
      </c>
      <c r="D9" s="5">
        <f>ROUND(MOD((E9-B9)*60,1)*60,0)</f>
        <v>20</v>
      </c>
      <c r="E9" s="5">
        <f>E5</f>
        <v>48.272222222222226</v>
      </c>
    </row>
    <row r="10" spans="1:5" ht="12.75">
      <c r="A10" s="3" t="s">
        <v>13</v>
      </c>
      <c r="B10" s="3"/>
      <c r="C10" s="3"/>
      <c r="D10" s="3"/>
      <c r="E10" s="3"/>
    </row>
    <row r="11" spans="1:5" ht="12.75">
      <c r="A11" s="4"/>
      <c r="B11" s="6" t="s">
        <v>3</v>
      </c>
      <c r="C11" s="7" t="s">
        <v>4</v>
      </c>
      <c r="D11" s="6" t="s">
        <v>5</v>
      </c>
      <c r="E11" s="6" t="s">
        <v>8</v>
      </c>
    </row>
    <row r="12" spans="1:5" ht="12.75">
      <c r="A12" s="4" t="s">
        <v>6</v>
      </c>
      <c r="B12" s="5">
        <v>12</v>
      </c>
      <c r="C12" s="5">
        <v>16</v>
      </c>
      <c r="D12" s="5">
        <v>27</v>
      </c>
      <c r="E12" s="5">
        <f>B12+((C12+D12/60)/60)</f>
        <v>12.274166666666666</v>
      </c>
    </row>
    <row r="13" spans="1:5" ht="12.75">
      <c r="A13" s="4" t="s">
        <v>7</v>
      </c>
      <c r="B13" s="5">
        <v>48</v>
      </c>
      <c r="C13" s="5">
        <v>18</v>
      </c>
      <c r="D13" s="5">
        <v>47</v>
      </c>
      <c r="E13" s="5">
        <f>B13+((C13+D13/60)/60)</f>
        <v>48.31305555555556</v>
      </c>
    </row>
    <row r="14" spans="1:12" ht="12.75">
      <c r="A14" s="13" t="s">
        <v>18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5" ht="12.75">
      <c r="A15" s="8" t="s">
        <v>14</v>
      </c>
      <c r="B15" s="3" t="s">
        <v>22</v>
      </c>
      <c r="C15" s="3"/>
      <c r="D15" s="3"/>
      <c r="E15" s="3"/>
    </row>
    <row r="16" spans="1:12" ht="12.75">
      <c r="A16" s="9"/>
      <c r="B16" s="6" t="s">
        <v>3</v>
      </c>
      <c r="C16" s="7" t="s">
        <v>4</v>
      </c>
      <c r="D16" s="6" t="s">
        <v>5</v>
      </c>
      <c r="E16" s="6" t="s">
        <v>16</v>
      </c>
      <c r="G16" s="14" t="s">
        <v>20</v>
      </c>
      <c r="H16" s="14" t="s">
        <v>3</v>
      </c>
      <c r="I16" s="14" t="s">
        <v>1</v>
      </c>
      <c r="K16" s="14"/>
      <c r="L16" s="14" t="s">
        <v>23</v>
      </c>
    </row>
    <row r="17" spans="1:17" ht="12.75">
      <c r="A17" s="15" t="s">
        <v>7</v>
      </c>
      <c r="B17" s="10">
        <v>48</v>
      </c>
      <c r="C17" s="10">
        <v>16</v>
      </c>
      <c r="D17" s="10">
        <v>20</v>
      </c>
      <c r="E17" s="5">
        <f>B17+((C17+D17/60)/60)</f>
        <v>48.272222222222226</v>
      </c>
      <c r="F17" s="11"/>
      <c r="G17" s="15" t="s">
        <v>7</v>
      </c>
      <c r="H17" s="5">
        <f>ABS(E17-E21)</f>
        <v>0</v>
      </c>
      <c r="I17" s="16">
        <f>H17*$G$2</f>
        <v>0</v>
      </c>
      <c r="K17" s="15" t="s">
        <v>7</v>
      </c>
      <c r="L17" s="5">
        <f>E17*(-1)</f>
        <v>-48.272222222222226</v>
      </c>
      <c r="M17">
        <f>INT(ABS(L17))</f>
        <v>48</v>
      </c>
      <c r="N17">
        <f>ABS(L17)-M17</f>
        <v>0.2722222222222257</v>
      </c>
      <c r="O17">
        <f>IF(L17&lt;0,-1,1)</f>
        <v>-1</v>
      </c>
      <c r="P17" t="str">
        <f>TEXT(M17*O17,"0")</f>
        <v>-48</v>
      </c>
      <c r="Q17" t="str">
        <f>MID(TEXT(N17,"0,00000"),3,5)</f>
        <v>27222</v>
      </c>
    </row>
    <row r="18" spans="1:17" ht="12.75">
      <c r="A18" s="15" t="s">
        <v>6</v>
      </c>
      <c r="B18" s="10">
        <v>12</v>
      </c>
      <c r="C18" s="10">
        <v>8</v>
      </c>
      <c r="D18" s="10">
        <v>55</v>
      </c>
      <c r="E18" s="5">
        <f>B18+((C18+D18/60)/60)</f>
        <v>12.14861111111111</v>
      </c>
      <c r="F18" s="12"/>
      <c r="G18" s="15" t="s">
        <v>6</v>
      </c>
      <c r="H18" s="5">
        <f>ABS(E18-E22)</f>
        <v>0.018333333333334423</v>
      </c>
      <c r="I18" s="16">
        <f>H18*$G$2</f>
        <v>2.0409375555556766</v>
      </c>
      <c r="J18" s="12"/>
      <c r="K18" s="15" t="s">
        <v>6</v>
      </c>
      <c r="L18" s="5">
        <f>IF((E18+180)&gt;180,(E18+180)-360,(E18+180))</f>
        <v>-167.8513888888889</v>
      </c>
      <c r="M18">
        <f>INT(ABS(L18))</f>
        <v>167</v>
      </c>
      <c r="N18">
        <f>ABS(L18)-M18</f>
        <v>0.8513888888888914</v>
      </c>
      <c r="O18">
        <f>IF(L18&lt;0,-1,1)</f>
        <v>-1</v>
      </c>
      <c r="P18" t="str">
        <f>TEXT(M18*O18,"0")</f>
        <v>-167</v>
      </c>
      <c r="Q18" t="str">
        <f>MID(TEXT(N18,"0,00000"),3,5)</f>
        <v>85139</v>
      </c>
    </row>
    <row r="19" spans="1:12" ht="12.75">
      <c r="A19" s="8" t="s">
        <v>15</v>
      </c>
      <c r="B19" s="3" t="s">
        <v>9</v>
      </c>
      <c r="C19" s="3"/>
      <c r="D19" s="3"/>
      <c r="E19" s="3"/>
      <c r="F19" s="12"/>
      <c r="G19" s="15" t="s">
        <v>21</v>
      </c>
      <c r="H19" s="5">
        <f>SQRT(H17^2+H18^2)</f>
        <v>0.018333333333334423</v>
      </c>
      <c r="I19" s="16">
        <f>H19*$G$2</f>
        <v>2.0409375555556766</v>
      </c>
      <c r="K19" s="15" t="s">
        <v>24</v>
      </c>
      <c r="L19" s="5" t="str">
        <f>"http://maps.google.com/maps?q="&amp;P17&amp;"."&amp;Q17&amp;",+"&amp;P18&amp;"."&amp;Q18</f>
        <v>http://maps.google.com/maps?q=-48.27222,+-167.85139</v>
      </c>
    </row>
    <row r="20" spans="1:12" ht="12.75">
      <c r="A20" s="9"/>
      <c r="B20" s="6" t="s">
        <v>3</v>
      </c>
      <c r="C20" s="7" t="s">
        <v>4</v>
      </c>
      <c r="D20" s="6" t="s">
        <v>5</v>
      </c>
      <c r="E20" s="6" t="s">
        <v>16</v>
      </c>
      <c r="K20" s="15" t="s">
        <v>25</v>
      </c>
      <c r="L20" s="5" t="str">
        <f>"http://www.mapquest.com/maps/map.adp?latlongtype=decimal&amp;latitude="&amp;P17&amp;"."&amp;Q17&amp;"&amp;longitude="&amp;P18&amp;"."&amp;Q18</f>
        <v>http://www.mapquest.com/maps/map.adp?latlongtype=decimal&amp;latitude=-48.27222&amp;longitude=-167.85139</v>
      </c>
    </row>
    <row r="21" spans="1:5" ht="12.75">
      <c r="A21" s="15" t="s">
        <v>7</v>
      </c>
      <c r="B21" s="10">
        <v>48</v>
      </c>
      <c r="C21" s="10">
        <v>16</v>
      </c>
      <c r="D21" s="10">
        <v>20</v>
      </c>
      <c r="E21" s="5">
        <f>B21+((C21+D21/60)/60)</f>
        <v>48.272222222222226</v>
      </c>
    </row>
    <row r="22" spans="1:6" ht="12.75">
      <c r="A22" s="15" t="s">
        <v>6</v>
      </c>
      <c r="B22" s="10">
        <v>12</v>
      </c>
      <c r="C22" s="10">
        <v>10</v>
      </c>
      <c r="D22" s="10">
        <v>1</v>
      </c>
      <c r="E22" s="5">
        <f>B22+((C22+D22/60)/60)</f>
        <v>12.166944444444445</v>
      </c>
      <c r="F22" s="11"/>
    </row>
    <row r="23" spans="1:12" ht="12.75">
      <c r="A23" s="13" t="s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6" ht="12.75">
      <c r="A24" s="8" t="s">
        <v>14</v>
      </c>
      <c r="B24" s="3"/>
      <c r="C24" s="3"/>
      <c r="D24" s="3"/>
      <c r="E24" s="3"/>
      <c r="F24" s="12"/>
    </row>
    <row r="25" spans="1:12" ht="12.75">
      <c r="A25" s="9"/>
      <c r="B25" s="6" t="s">
        <v>3</v>
      </c>
      <c r="C25" s="7" t="s">
        <v>4</v>
      </c>
      <c r="D25" s="6" t="s">
        <v>5</v>
      </c>
      <c r="E25" s="6" t="s">
        <v>17</v>
      </c>
      <c r="G25" s="14" t="s">
        <v>20</v>
      </c>
      <c r="H25" s="14" t="s">
        <v>3</v>
      </c>
      <c r="I25" s="14" t="s">
        <v>1</v>
      </c>
      <c r="K25" s="14"/>
      <c r="L25" s="14" t="s">
        <v>23</v>
      </c>
    </row>
    <row r="26" spans="1:17" ht="12.75">
      <c r="A26" s="15" t="s">
        <v>7</v>
      </c>
      <c r="B26" s="5">
        <f>E26-MOD(E26,1)</f>
        <v>-132</v>
      </c>
      <c r="C26" s="5">
        <f>INT((E26-B26)*60)</f>
        <v>16</v>
      </c>
      <c r="D26" s="5">
        <f>ROUND(MOD((E26-B26)*60,1)*60,0)</f>
        <v>24</v>
      </c>
      <c r="E26" s="17">
        <v>-131.7266</v>
      </c>
      <c r="G26" s="15" t="s">
        <v>7</v>
      </c>
      <c r="H26" s="5">
        <f>ABS(E26-E30)</f>
        <v>131.7266</v>
      </c>
      <c r="I26" s="16">
        <f>H26*$G$2</f>
        <v>14664.314454853331</v>
      </c>
      <c r="K26" s="15" t="s">
        <v>7</v>
      </c>
      <c r="L26" s="5">
        <f>E26*(-1)</f>
        <v>131.7266</v>
      </c>
      <c r="M26">
        <f>INT(ABS(L26))</f>
        <v>131</v>
      </c>
      <c r="N26">
        <f>ABS(L26)-M26</f>
        <v>0.7265999999999906</v>
      </c>
      <c r="O26">
        <f>IF(L26&lt;0,-1,1)</f>
        <v>1</v>
      </c>
      <c r="P26" t="str">
        <f>TEXT(M26*O26,"0")</f>
        <v>131</v>
      </c>
      <c r="Q26" t="str">
        <f>MID(TEXT(N26,"0,00000"),3,5)</f>
        <v>72660</v>
      </c>
    </row>
    <row r="27" spans="1:17" ht="12.75">
      <c r="A27" s="15" t="s">
        <v>6</v>
      </c>
      <c r="B27" s="5">
        <f>E27-MOD(E27,1)</f>
        <v>-13</v>
      </c>
      <c r="C27" s="5">
        <f>INT((E27-B27)*60)</f>
        <v>51</v>
      </c>
      <c r="D27" s="5">
        <f>ROUND(MOD((E27-B27)*60,1)*60,0)</f>
        <v>5</v>
      </c>
      <c r="E27" s="10">
        <v>-12.1486</v>
      </c>
      <c r="G27" s="15" t="s">
        <v>6</v>
      </c>
      <c r="H27" s="5">
        <f>ABS(E27-E31)</f>
        <v>12.1486</v>
      </c>
      <c r="I27" s="16">
        <f>H27*$G$2</f>
        <v>1352.4291265866666</v>
      </c>
      <c r="J27" s="12"/>
      <c r="K27" s="15" t="s">
        <v>6</v>
      </c>
      <c r="L27" s="5">
        <f>IF((E27+180)&gt;180,(E27+180)-360,(E27+180))</f>
        <v>167.8514</v>
      </c>
      <c r="M27">
        <f>INT(ABS(L27))</f>
        <v>167</v>
      </c>
      <c r="N27">
        <f>ABS(L27)-M27</f>
        <v>0.8514000000000124</v>
      </c>
      <c r="O27">
        <f>IF(L27&lt;0,-1,1)</f>
        <v>1</v>
      </c>
      <c r="P27" t="str">
        <f>TEXT(M27*O27,"0")</f>
        <v>167</v>
      </c>
      <c r="Q27" t="str">
        <f>MID(TEXT(N27,"0,00000"),3,5)</f>
        <v>85140</v>
      </c>
    </row>
    <row r="28" spans="1:12" ht="12.75">
      <c r="A28" s="8" t="s">
        <v>15</v>
      </c>
      <c r="B28" s="3"/>
      <c r="C28" s="3"/>
      <c r="D28" s="3"/>
      <c r="E28" s="3"/>
      <c r="G28" s="15" t="s">
        <v>21</v>
      </c>
      <c r="H28" s="5">
        <f>SQRT(H26^2+H27^2)</f>
        <v>132.28562140126945</v>
      </c>
      <c r="I28" s="16">
        <f>H28*$G$2</f>
        <v>14726.546878792065</v>
      </c>
      <c r="K28" s="15" t="s">
        <v>24</v>
      </c>
      <c r="L28" s="5" t="str">
        <f>"http://maps.google.com/maps?q="&amp;P26&amp;"."&amp;Q26&amp;",+"&amp;P27&amp;"."&amp;Q27</f>
        <v>http://maps.google.com/maps?q=131.72660,+167.85140</v>
      </c>
    </row>
    <row r="29" spans="1:12" ht="12.75">
      <c r="A29" s="9"/>
      <c r="B29" s="6" t="s">
        <v>3</v>
      </c>
      <c r="C29" s="7" t="s">
        <v>4</v>
      </c>
      <c r="D29" s="6" t="s">
        <v>5</v>
      </c>
      <c r="E29" s="6" t="s">
        <v>17</v>
      </c>
      <c r="K29" s="15" t="s">
        <v>25</v>
      </c>
      <c r="L29" s="5" t="str">
        <f>"http://www.mapquest.com/maps/map.adp?latlongtype=decimal&amp;latitude="&amp;P26&amp;"."&amp;Q26&amp;"&amp;longitude="&amp;P27&amp;"."&amp;Q27</f>
        <v>http://www.mapquest.com/maps/map.adp?latlongtype=decimal&amp;latitude=131.72660&amp;longitude=167.85140</v>
      </c>
    </row>
    <row r="30" spans="1:5" ht="12.75">
      <c r="A30" s="15" t="s">
        <v>7</v>
      </c>
      <c r="B30" s="5">
        <f>E30-MOD(E30,1)</f>
        <v>0</v>
      </c>
      <c r="C30" s="5">
        <f>INT((E30-B30)*60)</f>
        <v>0</v>
      </c>
      <c r="D30" s="5">
        <f>ROUND(MOD((E30-B30)*60,1)*60,0)</f>
        <v>0</v>
      </c>
      <c r="E30" s="10">
        <v>0</v>
      </c>
    </row>
    <row r="31" spans="1:5" ht="12.75">
      <c r="A31" s="15" t="s">
        <v>6</v>
      </c>
      <c r="B31" s="5">
        <f>E31-MOD(E31,1)</f>
        <v>0</v>
      </c>
      <c r="C31" s="5">
        <f>INT((E31-B31)*60)</f>
        <v>0</v>
      </c>
      <c r="D31" s="5">
        <f>ROUND(MOD((E31-B31)*60,1)*60,0)</f>
        <v>0</v>
      </c>
      <c r="E31" s="10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Hofmann</dc:creator>
  <cp:keywords/>
  <dc:description/>
  <cp:lastModifiedBy>Thomas Hofmann</cp:lastModifiedBy>
  <dcterms:created xsi:type="dcterms:W3CDTF">2003-04-21T09:34:47Z</dcterms:created>
  <dcterms:modified xsi:type="dcterms:W3CDTF">2007-02-07T12:54:21Z</dcterms:modified>
  <cp:category/>
  <cp:version/>
  <cp:contentType/>
  <cp:contentStatus/>
</cp:coreProperties>
</file>